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C5E7A7CA-D0F0-4109-89B3-B009BC9F9EF2}"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0" l="1"/>
  <c r="E5" i="24"/>
  <c r="H12" i="21" l="1"/>
  <c r="H13" i="21"/>
  <c r="H11" i="21"/>
  <c r="H32" i="21"/>
  <c r="H31" i="21"/>
  <c r="H30" i="21"/>
  <c r="H29" i="21"/>
  <c r="H26" i="21"/>
  <c r="H25" i="21"/>
  <c r="H24" i="21"/>
  <c r="H23" i="21"/>
  <c r="H35" i="21"/>
  <c r="F35" i="21"/>
  <c r="H15" i="21" l="1"/>
  <c r="H18" i="21"/>
  <c r="H19" i="21"/>
  <c r="H20" i="21"/>
  <c r="H17" i="21"/>
  <c r="F18" i="21"/>
  <c r="F19" i="21"/>
  <c r="F20" i="21"/>
  <c r="F17" i="21"/>
  <c r="E4" i="12"/>
  <c r="H34"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F59" i="12"/>
  <c r="E37" i="15" l="1"/>
  <c r="F32" i="21" s="1"/>
  <c r="E34" i="13"/>
  <c r="E35" i="13"/>
  <c r="E33" i="13"/>
  <c r="E16" i="13"/>
  <c r="E32" i="13"/>
  <c r="E36" i="13" l="1"/>
</calcChain>
</file>

<file path=xl/sharedStrings.xml><?xml version="1.0" encoding="utf-8"?>
<sst xmlns="http://schemas.openxmlformats.org/spreadsheetml/2006/main" count="520" uniqueCount="280">
  <si>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</si>
  <si>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</si>
  <si>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</si>
  <si>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</si>
  <si>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</si>
  <si>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</si>
  <si>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</si>
  <si>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</si>
  <si>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</si>
  <si>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</si>
  <si>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</si>
  <si>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</si>
  <si>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</si>
  <si>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</si>
  <si>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</si>
  <si>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</si>
  <si>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</si>
  <si>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</si>
  <si>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</si>
  <si>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</si>
  <si>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</si>
  <si>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</si>
  <si>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</si>
  <si>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</si>
  <si>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</si>
  <si>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</si>
  <si>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</si>
  <si>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</si>
  <si>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</si>
  <si>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</si>
  <si>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</si>
  <si>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</si>
  <si>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</si>
  <si>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</si>
  <si>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</si>
  <si>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</si>
  <si>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</si>
  <si>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</si>
  <si>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</si>
  <si>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</si>
  <si>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</si>
  <si>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</si>
  <si>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</si>
  <si>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</si>
  <si>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</si>
  <si>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</si>
  <si>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</si>
  <si>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</si>
  <si>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</si>
  <si>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</si>
  <si>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</si>
  <si>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</si>
  <si>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</si>
  <si>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</si>
  <si>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</si>
  <si>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</si>
  <si>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</si>
  <si>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</si>
  <si>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</si>
  <si>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</si>
  <si>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</si>
  <si>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</si>
  <si>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</si>
  <si>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</si>
  <si>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</si>
  <si>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</si>
  <si>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</si>
  <si>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</si>
  <si>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</si>
  <si>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</si>
  <si>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</si>
  <si>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</si>
  <si>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</si>
  <si>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</si>
  <si>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</si>
  <si>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</si>
  <si>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</si>
  <si>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</si>
  <si>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</si>
  <si>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</si>
  <si>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</si>
  <si>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</si>
  <si>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</si>
  <si>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</si>
  <si>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</si>
  <si>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</si>
  <si>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</si>
  <si>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</si>
  <si>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</si>
  <si>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</si>
  <si>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</si>
  <si>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</si>
  <si>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</si>
  <si>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</si>
  <si>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</si>
  <si>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</si>
  <si>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</si>
  <si>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</si>
  <si>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</si>
  <si>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</si>
  <si>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</si>
  <si>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</si>
  <si>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</si>
  <si>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</si>
  <si>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</si>
  <si>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</si>
  <si>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</si>
  <si>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</si>
  <si>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</si>
  <si>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</si>
  <si>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</si>
  <si>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</si>
  <si>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</si>
  <si>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</si>
  <si>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</si>
  <si>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</si>
  <si>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</si>
  <si>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</si>
  <si>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</si>
  <si>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</si>
  <si>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</si>
  <si>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</si>
  <si>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</si>
  <si>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</si>
  <si>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</si>
  <si>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</si>
  <si>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</si>
  <si>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</si>
  <si>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</si>
  <si>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</si>
  <si>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</si>
  <si>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</si>
  <si>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</si>
  <si>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</si>
  <si>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</si>
  <si>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</si>
  <si>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</si>
  <si>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</si>
  <si>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</si>
  <si>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</si>
  <si>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</si>
  <si>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</si>
  <si>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</si>
  <si>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</si>
  <si>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</si>
  <si>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</si>
  <si>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</si>
  <si>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</si>
  <si>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</si>
  <si>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</si>
  <si>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</si>
  <si>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</si>
  <si>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</si>
  <si>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</si>
  <si>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</si>
  <si>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</si>
  <si>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</si>
  <si>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</si>
  <si>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</si>
  <si>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</si>
  <si>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</si>
  <si>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</si>
  <si>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</si>
  <si>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</si>
  <si>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</si>
  <si>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</si>
  <si>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</si>
  <si>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</si>
  <si>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</si>
  <si>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</si>
  <si>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</si>
  <si>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</si>
  <si>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</si>
  <si>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</si>
  <si>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</si>
  <si>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</si>
  <si>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</si>
  <si>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</si>
  <si>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</si>
  <si>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</si>
  <si>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</si>
  <si>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</si>
  <si>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</si>
  <si>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</si>
  <si>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</si>
  <si>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</si>
  <si>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</si>
  <si>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</si>
  <si>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</si>
  <si>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</si>
  <si>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</si>
  <si>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</si>
  <si>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</si>
  <si>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</si>
  <si>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</si>
  <si>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</si>
  <si>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</si>
  <si>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</si>
  <si>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</si>
  <si>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</si>
  <si>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</si>
  <si>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</si>
  <si>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</si>
  <si>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</si>
  <si>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</si>
  <si>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</si>
  <si>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</si>
  <si>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</si>
  <si>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</si>
  <si>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</si>
  <si>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</si>
  <si>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</si>
  <si>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</si>
  <si>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</si>
  <si>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</si>
  <si>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</si>
  <si>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</si>
  <si>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</si>
  <si>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</si>
  <si>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</si>
  <si>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</si>
  <si>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</si>
  <si>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</si>
  <si>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</si>
  <si>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</si>
  <si>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</si>
  <si>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</si>
  <si>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</si>
  <si>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</si>
  <si>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</si>
  <si>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</si>
  <si>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</si>
  <si>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</si>
  <si>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</si>
  <si>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</si>
  <si>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</si>
  <si>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</si>
  <si>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</si>
  <si>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</si>
  <si>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</si>
  <si>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</si>
  <si>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</si>
  <si>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</si>
  <si>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</si>
  <si>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</si>
  <si>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</si>
  <si>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</si>
  <si>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</si>
  <si>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</si>
  <si>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</si>
  <si>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</si>
  <si>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</si>
  <si>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</si>
  <si>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</si>
  <si>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</si>
  <si>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</si>
  <si>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</si>
  <si>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Coating van Polyurethaan verf</t>
  </si>
  <si>
    <t>NMD scenario 17</t>
  </si>
  <si>
    <t>efficiëntieverlies verbranding naar stort</t>
  </si>
  <si>
    <t>Dit is al opgenomen in het Ecoinvent-profiel voor verbranding en is daarom hier op 0% gezet. In specifieke gevallen kan hiervan worden afgeweken door de waarde handmatig aan te passen.</t>
  </si>
  <si>
    <t>fossiel</t>
  </si>
  <si>
    <t>0299-sto&amp;Stort verf (o.b.v. Waste paint {Europe without Switzerland}| treatment of waste paint, sanitary landfill | Cut-off, U)</t>
  </si>
  <si>
    <t>Standaard profiel voor coatings.</t>
  </si>
  <si>
    <t>Profiel voor verbranding</t>
  </si>
  <si>
    <t>Omschrijving verbrandingsprofiel</t>
  </si>
  <si>
    <t>Aangehouden NMD basisprofiel/ecoinvent profiel</t>
  </si>
  <si>
    <t>onderbouwing</t>
  </si>
  <si>
    <t>0266-avC&amp;Verbranden verf (10,14 MJ/kg) (o.b.v. Waste paint {Europe without Switzerland}| treatment of waste paint, municipal incineration | Cut-off, U)</t>
  </si>
  <si>
    <t>Standaard verbrandingsprofiel voor (verf)coatings.</t>
  </si>
  <si>
    <t>LHV sterk afhankelijk van precieze samenstelling van de coating. Puur PU schuim heeft eeen LHV van 32-33 MJ/kg. Een verf bestaat echter ook uit bindmiddel, en dan laten we de oplosmiddelen buiten beschouwing aangezien deze verdampen. Het natlak proces in de NMD processendatabase gaat uit van 47,5% PU en 52,5% bindmiddel. Uitgaande van epoxy resins als bindmiddel met een LHV van 25 tot 35 MJ/kg, komen we op de volgende formule uit: 0,475 * 32 + 0,525 * 25 = 28,32. Voor het geval diverse additieven de LHV verlagen ronden we naar beneden af: 28 MJ/kg</t>
  </si>
  <si>
    <t>coating op staal uit GWW</t>
  </si>
  <si>
    <t>verwijderen van coatings door middel van gritstralen</t>
  </si>
  <si>
    <t>Er vindt geen hergebruik plaats in dit scenario.</t>
  </si>
  <si>
    <t>Er vindt geen recycling plaats in dit scenario.</t>
  </si>
  <si>
    <t>Hergebruik, nvt in dit scenario</t>
  </si>
  <si>
    <t>Recycling, nvt in dit scenario</t>
  </si>
  <si>
    <t>Bij gebrekt aan nieuwe gegevens is hetzelfde scenario aangehouden.</t>
  </si>
  <si>
    <t>Ecoinvent</t>
  </si>
  <si>
    <t>NMD proces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</si>
</sst>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0" fontId="3" fillId="30" borderId="1" xfId="12"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0" fillId="28" borderId="1" xfId="58" quotePrefix="1" applyFont="1" applyAlignment="1">
      <alignment wrapText="1"/>
      <protection locked="0"/>
    </xf>
    <xf numFmtId="0" fontId="3" fillId="18" borderId="1" xfId="54" applyNumberFormat="1" applyFill="1" applyBorder="1" applyProtection="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B1" zoomScale="175" zoomScaleNormal="175" workbookViewId="0">
      <selection activeCell="F12" sqref="F12"/>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85">
        <v>17</v>
      </c>
      <c r="G8" s="3" t="s">
        <v>5</v>
      </c>
      <c r="H8" s="2" t="s">
        <v>11</v>
      </c>
      <c r="I8" s="3"/>
    </row>
    <row r="9" spans="2:25" ht="10.5" thickTop="1">
      <c r="D9" s="3"/>
      <c r="E9" s="3" t="s">
        <v>12</v>
      </c>
      <c r="F9" s="2" t="s">
        <v>271</v>
      </c>
      <c r="G9" s="3" t="s">
        <v>5</v>
      </c>
      <c r="H9" s="2" t="s">
        <v>11</v>
      </c>
      <c r="I9" s="3"/>
    </row>
    <row r="10" spans="2:25">
      <c r="D10" s="3"/>
      <c r="E10" s="3" t="s">
        <v>13</v>
      </c>
      <c r="F10" s="2" t="s">
        <v>272</v>
      </c>
      <c r="G10" s="3" t="s">
        <v>5</v>
      </c>
      <c r="H10" s="2" t="s">
        <v>11</v>
      </c>
      <c r="I10" s="3"/>
    </row>
    <row r="11" spans="2:25">
      <c r="D11" s="3"/>
      <c r="E11" s="3" t="s">
        <v>14</v>
      </c>
      <c r="F11" s="70" t="str">
        <f>'SP 1 Verdeling EOL'!G47</f>
        <v/>
      </c>
      <c r="G11" s="3" t="s">
        <v>5</v>
      </c>
      <c r="H11" s="70" t="str">
        <f>'SP 1 Verdeling EOL'!H47</f>
        <v/>
      </c>
      <c r="I11" s="3" t="s">
        <v>15</v>
      </c>
    </row>
    <row r="12" spans="2:25">
      <c r="E12" s="3" t="s">
        <v>16</v>
      </c>
      <c r="F12" s="70" t="str">
        <f>'SP 1 Verdeling EOL'!G48</f>
        <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v>
      </c>
      <c r="G14" s="3" t="s">
        <v>19</v>
      </c>
      <c r="H14" s="70"/>
      <c r="I14" s="9" t="s">
        <v>20</v>
      </c>
    </row>
    <row r="15" spans="2:25">
      <c r="D15" s="3"/>
      <c r="E15" s="3" t="s">
        <v>21</v>
      </c>
      <c r="F15" s="72">
        <f>'SP 2 EOL efficientie '!E31</f>
        <v>0</v>
      </c>
      <c r="G15" s="3" t="s">
        <v>19</v>
      </c>
      <c r="H15" s="70" t="str">
        <f>'SP 1 Verdeling EOL'!H54</f>
        <v>NMD scenario 17</v>
      </c>
      <c r="I15" s="9" t="s">
        <v>20</v>
      </c>
    </row>
    <row r="16" spans="2:25">
      <c r="D16" s="3"/>
      <c r="E16" s="3"/>
      <c r="F16" s="69"/>
      <c r="G16" s="3"/>
      <c r="H16" s="69"/>
      <c r="I16" s="9"/>
    </row>
    <row r="17" spans="4:9" ht="11" thickBot="1">
      <c r="D17" s="5" t="s">
        <v>22</v>
      </c>
      <c r="E17" s="3" t="s">
        <v>27</v>
      </c>
      <c r="F17" s="77">
        <f>'SP 2 EOL efficientie '!E32</f>
        <v>0</v>
      </c>
      <c r="G17" s="3" t="s">
        <v>19</v>
      </c>
      <c r="H17" s="70" t="str">
        <f>'SP 1 Verdeling EOL'!H55</f>
        <v>NMD scenario 17</v>
      </c>
      <c r="I17" s="9" t="s">
        <v>24</v>
      </c>
    </row>
    <row r="18" spans="4:9" ht="10.5" thickTop="1">
      <c r="D18" s="3"/>
      <c r="E18" s="3" t="s">
        <v>26</v>
      </c>
      <c r="F18" s="77">
        <f>'SP 2 EOL efficientie '!E33</f>
        <v>0</v>
      </c>
      <c r="G18" s="3" t="s">
        <v>19</v>
      </c>
      <c r="H18" s="70" t="str">
        <f>'SP 1 Verdeling EOL'!H56</f>
        <v>NMD scenario 17</v>
      </c>
      <c r="I18" s="9" t="s">
        <v>24</v>
      </c>
    </row>
    <row r="19" spans="4:9">
      <c r="D19" s="3"/>
      <c r="E19" s="3" t="s">
        <v>25</v>
      </c>
      <c r="F19" s="77">
        <f>'SP 2 EOL efficientie '!E34</f>
        <v>0.1</v>
      </c>
      <c r="G19" s="3" t="s">
        <v>19</v>
      </c>
      <c r="H19" s="70" t="str">
        <f>'SP 1 Verdeling EOL'!H57</f>
        <v>NMD scenario 17</v>
      </c>
      <c r="I19" s="9" t="s">
        <v>24</v>
      </c>
    </row>
    <row r="20" spans="4:9">
      <c r="D20" s="3"/>
      <c r="E20" s="3" t="s">
        <v>23</v>
      </c>
      <c r="F20" s="77">
        <f>'SP 2 EOL efficientie '!E35</f>
        <v>0.9</v>
      </c>
      <c r="G20" s="3" t="s">
        <v>19</v>
      </c>
      <c r="H20" s="70" t="str">
        <f>'SP 1 Verdeling EOL'!H58</f>
        <v>NMD scenario 17</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78" t="str">
        <f>'SP 3 hergebruik'!F7</f>
        <v>Er vindt geen hergebruik plaats in dit scenario.</v>
      </c>
      <c r="I23" s="9" t="s">
        <v>33</v>
      </c>
    </row>
    <row r="24" spans="4:9">
      <c r="D24" s="3"/>
      <c r="E24" s="3" t="s">
        <v>34</v>
      </c>
      <c r="F24" s="70" t="str">
        <f>'SP 3 hergebruik'!E8</f>
        <v>nvt</v>
      </c>
      <c r="G24" s="3" t="s">
        <v>32</v>
      </c>
      <c r="H24" s="78"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84"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
      </c>
      <c r="G28" s="3" t="s">
        <v>38</v>
      </c>
      <c r="H28" s="72"/>
      <c r="I28" s="9" t="s">
        <v>30</v>
      </c>
    </row>
    <row r="29" spans="4:9" ht="10.5" thickTop="1">
      <c r="D29" s="3"/>
      <c r="E29" s="3" t="s">
        <v>39</v>
      </c>
      <c r="F29" s="70" t="str">
        <f>'SP 4 recycling'!E7</f>
        <v>nvt</v>
      </c>
      <c r="G29" s="3" t="s">
        <v>32</v>
      </c>
      <c r="H29" s="72" t="str">
        <f>'SP 4 recycling'!F7</f>
        <v>Er vindt geen recycling plaats in dit scenario.</v>
      </c>
      <c r="I29" s="9" t="s">
        <v>40</v>
      </c>
    </row>
    <row r="30" spans="4:9">
      <c r="D30" s="3"/>
      <c r="E30" s="3" t="s">
        <v>41</v>
      </c>
      <c r="F30" s="70" t="str">
        <f>'SP 4 recycling'!E8</f>
        <v>nvt</v>
      </c>
      <c r="G30" s="3" t="s">
        <v>32</v>
      </c>
      <c r="H30" s="72" t="str">
        <f>'SP 4 recycling'!F8</f>
        <v>Er vindt geen recycling plaats in dit scenario.</v>
      </c>
      <c r="I30" s="9" t="s">
        <v>40</v>
      </c>
    </row>
    <row r="31" spans="4:9">
      <c r="D31" s="3"/>
      <c r="E31" s="3" t="s">
        <v>42</v>
      </c>
      <c r="F31" s="70" t="str">
        <f>'SP 4 recycling'!D18</f>
        <v>nvt</v>
      </c>
      <c r="G31" s="3" t="s">
        <v>32</v>
      </c>
      <c r="H31" s="72" t="str">
        <f>'SP 4 recycling'!F18</f>
        <v>Er vindt geen recycling plaats in dit scenario.</v>
      </c>
      <c r="I31" s="9" t="s">
        <v>40</v>
      </c>
    </row>
    <row r="32" spans="4:9">
      <c r="D32" s="3"/>
      <c r="E32" s="3" t="s">
        <v>43</v>
      </c>
      <c r="F32" s="72">
        <f>'SP 4 recycling'!E37</f>
        <v>0</v>
      </c>
      <c r="G32" s="3" t="s">
        <v>19</v>
      </c>
      <c r="H32" s="72" t="str">
        <f>'SP 4 recycling'!G30</f>
        <v>Er vindt geen recycling plaats in dit scenario.</v>
      </c>
      <c r="I32" s="9" t="s">
        <v>40</v>
      </c>
    </row>
    <row r="33" spans="4:9">
      <c r="D33" s="3"/>
      <c r="E33" s="3"/>
      <c r="F33" s="3"/>
      <c r="G33" s="3"/>
      <c r="H33" s="9"/>
      <c r="I33" s="3"/>
    </row>
    <row r="34" spans="4:9" ht="11" thickBot="1">
      <c r="D34" s="5" t="s">
        <v>44</v>
      </c>
      <c r="E34" s="3" t="s">
        <v>45</v>
      </c>
      <c r="F34" s="75">
        <f>'SP 5 AVI'!E15</f>
        <v>28</v>
      </c>
      <c r="G34" s="3" t="s">
        <v>46</v>
      </c>
      <c r="H34" s="76" t="str">
        <f>'SP 5 AVI'!$F$15</f>
        <v>LHV sterk afhankelijk van precieze samenstelling van de coating. Puur PU schuim heeft eeen LHV van 32-33 MJ/kg. Een verf bestaat echter ook uit bindmiddel, en dan laten we de oplosmiddelen buiten beschouwing aangezien deze verdampen. Het natlak proces in de NMD processendatabase gaat uit van 47,5% PU en 52,5% bindmiddel. Uitgaande van epoxy resins als bindmiddel met een LHV van 25 tot 35 MJ/kg, komen we op de volgende formule uit: 0,475 * 32 + 0,525 * 25 = 28,32. Voor het geval diverse additieven de LHV verlagen ronden we naar beneden af: 28 MJ/kg</v>
      </c>
      <c r="I34" s="9" t="s">
        <v>47</v>
      </c>
    </row>
    <row r="35" spans="4:9" ht="10.5" thickTop="1">
      <c r="D35" s="3"/>
      <c r="E35" s="3" t="s">
        <v>264</v>
      </c>
      <c r="F35" s="79" t="str">
        <f>'SP 5 AVI'!E18</f>
        <v>0266-avC&amp;Verbranden verf (10,14 MJ/kg) (o.b.v. Waste paint {Europe without Switzerland}| treatment of waste paint, municipal incineration | Cut-off, U)</v>
      </c>
      <c r="G35" s="80" t="s">
        <v>32</v>
      </c>
      <c r="H35" s="81" t="str">
        <f>'SP 5 AVI'!$F$18</f>
        <v>Standaard verbrandingsprofiel voor (verf)coatings.</v>
      </c>
      <c r="I35" s="82"/>
    </row>
    <row r="36" spans="4:9">
      <c r="D36" s="3"/>
      <c r="E36" s="3" t="s">
        <v>48</v>
      </c>
      <c r="F36" s="2" t="s">
        <v>261</v>
      </c>
      <c r="G36" s="3"/>
      <c r="H36" s="2" t="s">
        <v>11</v>
      </c>
      <c r="I36" s="3" t="s">
        <v>49</v>
      </c>
    </row>
    <row r="37" spans="4:9">
      <c r="D37" s="3"/>
      <c r="E37" s="3"/>
      <c r="F37" s="3"/>
      <c r="G37" s="3"/>
      <c r="H37" s="3"/>
      <c r="I37" s="3"/>
    </row>
    <row r="38" spans="4:9" ht="11" thickBot="1">
      <c r="D38" s="5" t="s">
        <v>50</v>
      </c>
      <c r="E38" s="3" t="s">
        <v>51</v>
      </c>
      <c r="F38" s="2" t="s">
        <v>262</v>
      </c>
      <c r="G38" s="3" t="s">
        <v>32</v>
      </c>
      <c r="H38" s="2" t="s">
        <v>263</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26" sqref="E26:M26"/>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coating op staal uit GWW</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275</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72</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7" t="s">
        <v>65</v>
      </c>
      <c r="F79" s="87"/>
      <c r="G79" s="87"/>
      <c r="H79" s="87"/>
      <c r="I79" s="87"/>
      <c r="J79" s="87"/>
      <c r="K79" s="87"/>
      <c r="L79" s="87"/>
      <c r="M79" s="87"/>
    </row>
    <row r="80" spans="4:13" ht="75" customHeight="1">
      <c r="D80" s="14"/>
      <c r="E80" s="74" t="s">
        <v>94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E7" sqref="E7"/>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coating op staal uit GWW</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276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72</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7" t="s">
        <v>65</v>
      </c>
      <c r="F79" s="87"/>
      <c r="G79" s="87"/>
      <c r="H79" s="87"/>
      <c r="I79" s="87"/>
      <c r="J79" s="87"/>
      <c r="K79" s="87"/>
      <c r="L79" s="87"/>
      <c r="M79" s="87"/>
    </row>
    <row r="80" spans="4:13" ht="75" customHeight="1">
      <c r="D80" s="14"/>
      <c r="E80" s="74" t="s">
        <v>95</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1" workbookViewId="0">
      <selection activeCell="G67" sqref="G6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tr">
        <f>'EOL invulling totaal'!F9</f>
        <v>coating op staal uit GWW</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8" t="s">
        <v>125</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126</v>
      </c>
      <c r="E30" s="8" t="s">
        <v>127</v>
      </c>
    </row>
    <row r="31" spans="4:8">
      <c r="E31" s="88"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129</v>
      </c>
      <c r="E37" s="8" t="s">
        <v>130</v>
      </c>
    </row>
    <row r="38" spans="4:11" ht="10" customHeight="1">
      <c r="E38" s="88" t="s">
        <v>131</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132</v>
      </c>
    </row>
    <row r="44" spans="4:11" ht="15">
      <c r="D44" s="42" t="s">
        <v>133</v>
      </c>
      <c r="E44" s="42" t="s">
        <v>134</v>
      </c>
      <c r="F44" s="42"/>
      <c r="G44" s="42"/>
      <c r="H44" s="42"/>
    </row>
    <row r="45" spans="4:11" ht="15">
      <c r="D45" s="42"/>
      <c r="E45" t="s">
        <v>135</v>
      </c>
      <c r="F45" s="42"/>
      <c r="G45" s="42"/>
      <c r="H45" s="42"/>
    </row>
    <row r="46" spans="4:11" ht="11" thickBot="1">
      <c r="E46" s="96" t="s">
        <v>136</v>
      </c>
      <c r="F46" s="97"/>
      <c r="G46" s="31" t="s">
        <v>137</v>
      </c>
      <c r="H46" s="31" t="s">
        <v>8</v>
      </c>
    </row>
    <row r="47" spans="4:11" ht="10.5" thickTop="1">
      <c r="E47" s="98" t="s">
        <v>138</v>
      </c>
      <c r="F47" s="99"/>
      <c r="G47" s="73" t="s">
        <v>95</v>
      </c>
      <c r="H47" s="73" t="s">
        <v>95</v>
      </c>
    </row>
    <row r="48" spans="4:11">
      <c r="E48" s="93" t="s">
        <v>16</v>
      </c>
      <c r="F48" s="94"/>
      <c r="G48" s="73" t="s">
        <v>95</v>
      </c>
      <c r="H48" s="73" t="s">
        <v>95</v>
      </c>
    </row>
    <row r="49" spans="5:8">
      <c r="E49" s="93" t="s">
        <v>17</v>
      </c>
      <c r="F49" s="94"/>
      <c r="G49" s="73" t="s">
        <v>95</v>
      </c>
      <c r="H49" s="73" t="s">
        <v>95</v>
      </c>
    </row>
    <row r="51" spans="5:8">
      <c r="E51" t="s">
        <v>139</v>
      </c>
    </row>
    <row r="52" spans="5:8" ht="11" thickBot="1">
      <c r="E52" s="31" t="s">
        <v>104</v>
      </c>
      <c r="F52" s="31" t="s">
        <v>140</v>
      </c>
      <c r="G52" s="31" t="s">
        <v>8</v>
      </c>
      <c r="H52" s="31" t="s">
        <v>141</v>
      </c>
    </row>
    <row r="53" spans="5:8" ht="10.5" thickTop="1">
      <c r="E53" s="38" t="s">
        <v>106</v>
      </c>
      <c r="F53" s="43"/>
      <c r="G53" s="24"/>
      <c r="H53" s="24"/>
    </row>
    <row r="54" spans="5:8">
      <c r="E54" s="38" t="s">
        <v>110</v>
      </c>
      <c r="F54" s="43">
        <v>0</v>
      </c>
      <c r="G54" s="24" t="s">
        <v>277</v>
      </c>
      <c r="H54" s="24" t="s">
        <v>258</v>
      </c>
    </row>
    <row r="55" spans="5:8">
      <c r="E55" s="38" t="s">
        <v>28</v>
      </c>
      <c r="F55" s="43">
        <v>0</v>
      </c>
      <c r="G55" s="24" t="s">
        <v>277</v>
      </c>
      <c r="H55" s="24" t="s">
        <v>258</v>
      </c>
    </row>
    <row r="56" spans="5:8">
      <c r="E56" s="38" t="s">
        <v>117</v>
      </c>
      <c r="F56" s="43">
        <v>0</v>
      </c>
      <c r="G56" s="24" t="s">
        <v>277</v>
      </c>
      <c r="H56" s="24" t="s">
        <v>258</v>
      </c>
    </row>
    <row r="57" spans="5:8">
      <c r="E57" s="38" t="s">
        <v>142</v>
      </c>
      <c r="F57" s="43">
        <v>0.1</v>
      </c>
      <c r="G57" s="24" t="s">
        <v>277</v>
      </c>
      <c r="H57" s="24" t="s">
        <v>258</v>
      </c>
    </row>
    <row r="58" spans="5:8">
      <c r="E58" s="38" t="s">
        <v>1</v>
      </c>
      <c r="F58" s="43">
        <v>0.9</v>
      </c>
      <c r="G58" s="24" t="s">
        <v>277</v>
      </c>
      <c r="H58" s="24" t="s">
        <v>258</v>
      </c>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30" zoomScaleNormal="130" workbookViewId="0">
      <selection activeCell="G31" sqref="G31"/>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0" t="s">
        <v>147</v>
      </c>
      <c r="E7" s="100"/>
      <c r="F7" s="100"/>
    </row>
    <row r="8" spans="2:18">
      <c r="C8" s="47"/>
      <c r="D8" s="100"/>
      <c r="E8" s="100"/>
      <c r="F8" s="100"/>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0</v>
      </c>
      <c r="F13" s="53" t="s">
        <v>154</v>
      </c>
      <c r="J13" s="38" t="s">
        <v>156</v>
      </c>
      <c r="K13" s="51">
        <v>0.5</v>
      </c>
      <c r="L13" s="53" t="s">
        <v>154</v>
      </c>
    </row>
    <row r="14" spans="2:18" ht="20">
      <c r="D14" s="38" t="s">
        <v>157</v>
      </c>
      <c r="E14" s="51">
        <f>'SP 1 Verdeling EOL'!F57</f>
        <v>0.1</v>
      </c>
      <c r="F14" s="53" t="s">
        <v>154</v>
      </c>
      <c r="J14" s="38" t="s">
        <v>157</v>
      </c>
      <c r="K14" s="51">
        <v>0.48</v>
      </c>
      <c r="L14" s="53" t="s">
        <v>154</v>
      </c>
    </row>
    <row r="15" spans="2:18" ht="20">
      <c r="D15" s="38" t="s">
        <v>158</v>
      </c>
      <c r="E15" s="51">
        <f>'SP 1 Verdeling EOL'!F58</f>
        <v>0.9</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1" t="s">
        <v>160</v>
      </c>
      <c r="E18" s="101"/>
      <c r="F18" s="101"/>
      <c r="J18" s="101"/>
      <c r="K18" s="101"/>
      <c r="L18" s="101"/>
    </row>
    <row r="19" spans="1:12" ht="36" customHeight="1">
      <c r="D19" s="101"/>
      <c r="E19" s="101"/>
      <c r="F19" s="101"/>
      <c r="J19" s="101"/>
      <c r="K19" s="101"/>
      <c r="L19" s="101"/>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273</v>
      </c>
      <c r="G22" s="55"/>
      <c r="J22" s="38" t="s">
        <v>165</v>
      </c>
      <c r="K22" s="55">
        <v>0.04</v>
      </c>
      <c r="L22" s="55" t="s">
        <v>166</v>
      </c>
    </row>
    <row r="23" spans="1:12" ht="10.5" customHeight="1">
      <c r="D23" s="38" t="s">
        <v>167</v>
      </c>
      <c r="E23" s="55">
        <v>0</v>
      </c>
      <c r="F23" s="55" t="s">
        <v>273</v>
      </c>
      <c r="G23" s="55"/>
      <c r="J23" s="38" t="s">
        <v>167</v>
      </c>
      <c r="K23" s="55">
        <v>0</v>
      </c>
      <c r="L23" s="55" t="s">
        <v>168</v>
      </c>
    </row>
    <row r="24" spans="1:12">
      <c r="D24" s="38" t="s">
        <v>169</v>
      </c>
      <c r="E24" s="55">
        <v>0</v>
      </c>
      <c r="F24" s="55" t="s">
        <v>273</v>
      </c>
      <c r="G24" s="55"/>
      <c r="J24" s="38" t="s">
        <v>169</v>
      </c>
      <c r="K24" s="55">
        <v>0.01</v>
      </c>
      <c r="L24" s="55" t="s">
        <v>170</v>
      </c>
    </row>
    <row r="25" spans="1:12">
      <c r="D25" s="38" t="s">
        <v>171</v>
      </c>
      <c r="E25" s="55">
        <v>0</v>
      </c>
      <c r="F25" s="55" t="s">
        <v>274</v>
      </c>
      <c r="G25" s="55"/>
      <c r="J25" s="38" t="s">
        <v>171</v>
      </c>
      <c r="K25" s="55">
        <v>0</v>
      </c>
      <c r="L25" s="55" t="s">
        <v>168</v>
      </c>
    </row>
    <row r="26" spans="1:12">
      <c r="D26" s="38" t="s">
        <v>172</v>
      </c>
      <c r="E26" s="55">
        <v>0</v>
      </c>
      <c r="F26" s="55" t="s">
        <v>274</v>
      </c>
      <c r="G26" s="55"/>
      <c r="J26" s="38" t="s">
        <v>172</v>
      </c>
      <c r="K26" s="55">
        <v>0.01</v>
      </c>
      <c r="L26" s="55" t="s">
        <v>173</v>
      </c>
    </row>
    <row r="27" spans="1:12" ht="10" customHeight="1">
      <c r="A27" t="s">
        <v>174</v>
      </c>
      <c r="D27" s="38" t="s">
        <v>259</v>
      </c>
      <c r="E27" s="55">
        <v>0</v>
      </c>
      <c r="F27" s="55" t="s">
        <v>260</v>
      </c>
      <c r="G27" s="55" t="s">
        <v>278</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v>
      </c>
      <c r="F33" s="56" t="s">
        <v>185</v>
      </c>
      <c r="J33" s="38" t="s">
        <v>184</v>
      </c>
      <c r="K33" s="51">
        <v>0.49519999999999997</v>
      </c>
      <c r="L33" s="56" t="s">
        <v>185</v>
      </c>
    </row>
    <row r="34" spans="4:12" ht="60">
      <c r="D34" s="38" t="s">
        <v>186</v>
      </c>
      <c r="E34" s="51">
        <f>E14*(1-E27)+E12*E23+E13*E25+E12*E22*E25-E12*E22*E25*E27-E13*E25*E27</f>
        <v>0.1</v>
      </c>
      <c r="F34" s="56" t="s">
        <v>187</v>
      </c>
      <c r="J34" s="38" t="s">
        <v>186</v>
      </c>
      <c r="K34" s="51">
        <v>0</v>
      </c>
      <c r="L34" s="56" t="s">
        <v>187</v>
      </c>
    </row>
    <row r="35" spans="4:12" ht="60">
      <c r="D35" s="38" t="s">
        <v>188</v>
      </c>
      <c r="E35" s="51">
        <f>E15+E12*E24+E13*E26+E14*E27+E12*E22*E25*E27+E13*E25*E27</f>
        <v>0.9</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73" t="s">
        <v>11</v>
      </c>
      <c r="F7" s="73" t="s">
        <v>273</v>
      </c>
      <c r="G7" s="24"/>
      <c r="H7" s="24"/>
    </row>
    <row r="8" spans="2:20" ht="30.5">
      <c r="D8" s="71" t="s">
        <v>196</v>
      </c>
      <c r="E8" s="73" t="s">
        <v>11</v>
      </c>
      <c r="F8" s="73" t="s">
        <v>273</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2" customHeight="1" thickTop="1">
      <c r="C18" s="58"/>
      <c r="D18" s="73" t="s">
        <v>11</v>
      </c>
      <c r="E18" s="73" t="s">
        <v>11</v>
      </c>
      <c r="F18" s="73" t="s">
        <v>273</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2" t="s">
        <v>210</v>
      </c>
      <c r="E24" s="103"/>
      <c r="F24" s="103"/>
      <c r="G24" s="61"/>
    </row>
    <row r="26" spans="2:8" ht="10.5">
      <c r="C26" s="58" t="s">
        <v>211</v>
      </c>
      <c r="D26" s="88" t="s">
        <v>212</v>
      </c>
      <c r="E26" s="95"/>
      <c r="F26" s="95"/>
      <c r="G26" s="62"/>
    </row>
    <row r="27" spans="2:8" ht="30" customHeight="1">
      <c r="C27" s="58"/>
      <c r="D27" s="88" t="s">
        <v>213</v>
      </c>
      <c r="E27" s="88"/>
      <c r="F27" s="88"/>
      <c r="G27" s="60"/>
    </row>
    <row r="28" spans="2:8" ht="106" customHeight="1">
      <c r="C28" s="58" t="s">
        <v>214</v>
      </c>
      <c r="D28" s="88" t="s">
        <v>215</v>
      </c>
      <c r="E28" s="88"/>
      <c r="F28" s="88"/>
      <c r="G28" s="60"/>
    </row>
    <row r="29" spans="2:8" ht="50.15" customHeight="1">
      <c r="C29" s="58" t="s">
        <v>216</v>
      </c>
      <c r="D29" s="88" t="s">
        <v>217</v>
      </c>
      <c r="E29" s="88"/>
      <c r="F29" s="88"/>
      <c r="G29" s="60"/>
    </row>
    <row r="30" spans="2:8" ht="50.15" customHeight="1">
      <c r="C30" s="58" t="s">
        <v>218</v>
      </c>
      <c r="D30" s="88" t="s">
        <v>219</v>
      </c>
      <c r="E30" s="88"/>
      <c r="F30" s="88"/>
      <c r="G30" s="60"/>
    </row>
    <row r="31" spans="2:8" ht="10.5">
      <c r="C31" s="58" t="s">
        <v>220</v>
      </c>
      <c r="D31" s="88" t="s">
        <v>221</v>
      </c>
      <c r="E31" s="88"/>
      <c r="F31" s="88"/>
      <c r="G31" s="60"/>
    </row>
    <row r="33" spans="3:8" ht="10.5">
      <c r="C33" s="58" t="s">
        <v>222</v>
      </c>
      <c r="D33" t="s">
        <v>223</v>
      </c>
    </row>
    <row r="34" spans="3:8" ht="11" thickBot="1">
      <c r="D34" s="31" t="s">
        <v>224</v>
      </c>
      <c r="E34" s="31" t="s">
        <v>225</v>
      </c>
      <c r="F34" s="31" t="s">
        <v>226</v>
      </c>
      <c r="G34" s="31" t="s">
        <v>227</v>
      </c>
      <c r="H34" s="31" t="s">
        <v>228</v>
      </c>
    </row>
    <row r="35" spans="3:8" ht="11" thickTop="1">
      <c r="D35" s="24"/>
      <c r="E35" s="24"/>
      <c r="F35" s="24"/>
      <c r="G35" s="73" t="s">
        <v>273</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0" workbookViewId="0">
      <selection activeCell="A30" sqref="A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11" thickTop="1">
      <c r="D7" t="s">
        <v>232</v>
      </c>
      <c r="E7" s="73" t="s">
        <v>11</v>
      </c>
      <c r="F7" s="73" t="s">
        <v>274</v>
      </c>
    </row>
    <row r="8" spans="2:22" ht="60.5">
      <c r="D8" s="71" t="s">
        <v>233</v>
      </c>
      <c r="E8" s="73" t="s">
        <v>11</v>
      </c>
      <c r="F8" s="73" t="s">
        <v>274</v>
      </c>
    </row>
    <row r="10" spans="2:22" ht="15.5" thickBot="1">
      <c r="B10" s="27"/>
      <c r="C10" s="27" t="s">
        <v>58</v>
      </c>
      <c r="D10" s="27" t="s">
        <v>234</v>
      </c>
      <c r="E10" s="27"/>
      <c r="F10" s="27"/>
      <c r="I10" s="28"/>
    </row>
    <row r="12" spans="2:22" ht="10.5">
      <c r="C12" s="58"/>
      <c r="D12" s="88" t="s">
        <v>198</v>
      </c>
      <c r="E12" s="88"/>
      <c r="F12" s="88"/>
      <c r="G12" s="59"/>
    </row>
    <row r="13" spans="2:22" ht="10.5">
      <c r="C13" s="58"/>
      <c r="D13" s="47"/>
      <c r="E13" s="47"/>
      <c r="F13" s="47"/>
      <c r="G13" s="47"/>
    </row>
    <row r="14" spans="2:22" ht="23.5" customHeight="1">
      <c r="C14" s="58" t="s">
        <v>235</v>
      </c>
      <c r="D14" s="88" t="s">
        <v>236</v>
      </c>
      <c r="E14" s="88"/>
      <c r="F14" s="88"/>
      <c r="G14" s="60"/>
    </row>
    <row r="15" spans="2:22" ht="32.5" customHeight="1">
      <c r="C15" s="58" t="s">
        <v>237</v>
      </c>
      <c r="D15" s="88" t="s">
        <v>202</v>
      </c>
      <c r="E15" s="88"/>
      <c r="F15" s="88"/>
      <c r="G15" s="60"/>
    </row>
    <row r="16" spans="2:22" ht="50.5" customHeight="1">
      <c r="C16" s="58" t="s">
        <v>238</v>
      </c>
      <c r="D16" s="88" t="s">
        <v>239</v>
      </c>
      <c r="E16" s="88"/>
      <c r="F16" s="88"/>
      <c r="G16" s="60"/>
    </row>
    <row r="17" spans="2:10" ht="11" thickBot="1">
      <c r="C17" s="58" t="s">
        <v>222</v>
      </c>
      <c r="D17" s="31" t="s">
        <v>240</v>
      </c>
      <c r="E17" s="31" t="s">
        <v>207</v>
      </c>
      <c r="F17" s="31" t="s">
        <v>8</v>
      </c>
      <c r="G17" s="31"/>
      <c r="H17" s="31"/>
    </row>
    <row r="18" spans="2:10" ht="11" thickTop="1">
      <c r="C18" s="58"/>
      <c r="D18" s="73" t="s">
        <v>11</v>
      </c>
      <c r="E18" s="73" t="s">
        <v>11</v>
      </c>
      <c r="F18" s="73" t="s">
        <v>274</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2" t="s">
        <v>242</v>
      </c>
      <c r="E22" s="103"/>
      <c r="F22" s="103"/>
      <c r="G22" s="61"/>
    </row>
    <row r="24" spans="2:10" ht="120" customHeight="1">
      <c r="C24" s="58" t="s">
        <v>211</v>
      </c>
      <c r="D24" s="88" t="s">
        <v>243</v>
      </c>
      <c r="E24" s="88"/>
      <c r="F24" s="88"/>
      <c r="G24" s="60"/>
    </row>
    <row r="25" spans="2:10" ht="10.5">
      <c r="C25" s="58" t="s">
        <v>214</v>
      </c>
      <c r="D25" s="88" t="s">
        <v>244</v>
      </c>
      <c r="E25" s="88"/>
      <c r="F25" s="88"/>
      <c r="G25" s="60"/>
    </row>
    <row r="26" spans="2:10" ht="52" customHeight="1">
      <c r="C26" s="58" t="s">
        <v>216</v>
      </c>
      <c r="D26" s="88" t="s">
        <v>245</v>
      </c>
      <c r="E26" s="88"/>
      <c r="F26" s="88"/>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11</v>
      </c>
      <c r="E30" s="24"/>
      <c r="F30" s="24"/>
      <c r="G30" s="73" t="s">
        <v>274</v>
      </c>
      <c r="H30" s="45" t="str">
        <f>IF(E30="","",IF(F30/E30&gt;1,1,F30/E30))</f>
        <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0</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topLeftCell="A9" workbookViewId="0">
      <selection activeCell="F23" sqref="F23"/>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8" t="s">
        <v>250</v>
      </c>
      <c r="E9" s="88"/>
      <c r="F9" s="88"/>
    </row>
    <row r="10" spans="2:9" ht="32.5" customHeight="1">
      <c r="C10" s="58" t="s">
        <v>237</v>
      </c>
      <c r="D10" s="88" t="s">
        <v>251</v>
      </c>
      <c r="E10" s="88"/>
      <c r="F10" s="88"/>
    </row>
    <row r="11" spans="2:9" ht="142.5" customHeight="1">
      <c r="C11" s="58" t="s">
        <v>203</v>
      </c>
      <c r="D11" s="88" t="s">
        <v>252</v>
      </c>
      <c r="E11" s="88"/>
      <c r="F11" s="88"/>
      <c r="I11" s="68" t="s">
        <v>253</v>
      </c>
    </row>
    <row r="14" spans="2:9" ht="11" thickBot="1">
      <c r="C14" s="58" t="s">
        <v>222</v>
      </c>
      <c r="D14" s="31" t="s">
        <v>254</v>
      </c>
      <c r="E14" s="31" t="s">
        <v>255</v>
      </c>
      <c r="F14" s="31" t="s">
        <v>256</v>
      </c>
    </row>
    <row r="15" spans="2:9" ht="50.5" thickTop="1">
      <c r="C15" s="63"/>
      <c r="D15" s="24" t="s">
        <v>257</v>
      </c>
      <c r="E15" s="73">
        <v>28</v>
      </c>
      <c r="F15" s="73" t="s">
        <v>270</v>
      </c>
    </row>
    <row r="17" spans="4:6" ht="11" thickBot="1">
      <c r="D17" s="31" t="s">
        <v>265</v>
      </c>
      <c r="E17" s="31" t="s">
        <v>266</v>
      </c>
      <c r="F17" s="31" t="s">
        <v>267</v>
      </c>
    </row>
    <row r="18" spans="4:6" ht="30.5" thickTop="1">
      <c r="D18" s="73" t="s">
        <v>279</v>
      </c>
      <c r="E18" s="83" t="s">
        <v>268</v>
      </c>
      <c r="F18" s="73" t="s">
        <v>269</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99ECCFF-E23F-46B1-8BAB-FF5A0ABFEF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2025-11-10T13:31:56Z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